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1\FirstParishFiles\Budget\fy19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E39" i="1"/>
  <c r="D39" i="1"/>
  <c r="G38" i="1"/>
  <c r="G37" i="1"/>
  <c r="G36" i="1"/>
  <c r="G35" i="1"/>
  <c r="G29" i="1"/>
  <c r="G28" i="1"/>
  <c r="G27" i="1"/>
  <c r="G26" i="1"/>
  <c r="G25" i="1"/>
  <c r="F24" i="1"/>
  <c r="G24" i="1" s="1"/>
  <c r="F23" i="1"/>
  <c r="E23" i="1"/>
  <c r="E30" i="1" s="1"/>
  <c r="E32" i="1" s="1"/>
  <c r="E41" i="1" s="1"/>
  <c r="D23" i="1"/>
  <c r="D30" i="1" s="1"/>
  <c r="D32" i="1" s="1"/>
  <c r="D41" i="1" s="1"/>
  <c r="F16" i="1"/>
  <c r="E16" i="1"/>
  <c r="D16" i="1"/>
  <c r="G14" i="1"/>
  <c r="G13" i="1"/>
  <c r="G15" i="1"/>
  <c r="F10" i="1"/>
  <c r="E10" i="1"/>
  <c r="D10" i="1"/>
  <c r="F18" i="1" l="1"/>
  <c r="D18" i="1"/>
  <c r="E18" i="1"/>
  <c r="G23" i="1"/>
  <c r="G30" i="1" s="1"/>
  <c r="G16" i="1"/>
  <c r="F30" i="1"/>
  <c r="F32" i="1" s="1"/>
  <c r="G39" i="1"/>
  <c r="G32" i="1" l="1"/>
  <c r="F41" i="1"/>
</calcChain>
</file>

<file path=xl/sharedStrings.xml><?xml version="1.0" encoding="utf-8"?>
<sst xmlns="http://schemas.openxmlformats.org/spreadsheetml/2006/main" count="35" uniqueCount="31">
  <si>
    <t>First Parish in Cambridge</t>
  </si>
  <si>
    <t>Income</t>
  </si>
  <si>
    <t>FY 19 Budget</t>
  </si>
  <si>
    <r>
      <t xml:space="preserve">Proposed FY20 </t>
    </r>
    <r>
      <rPr>
        <b/>
        <i/>
        <sz val="11"/>
        <color rgb="FF000000"/>
        <rFont val="Calibri"/>
        <family val="2"/>
        <scheme val="minor"/>
      </rPr>
      <t>Budget</t>
    </r>
  </si>
  <si>
    <t>variance</t>
  </si>
  <si>
    <t>4220 · Endowment Fund</t>
  </si>
  <si>
    <t>Transfer to Staff Budget</t>
  </si>
  <si>
    <t>Net Available</t>
  </si>
  <si>
    <t>Expenses</t>
  </si>
  <si>
    <t>2019 - 2010 PROPOSED BUDGET</t>
  </si>
  <si>
    <t>Actuals             4-30-19</t>
  </si>
  <si>
    <t>Infrastructure Budget</t>
  </si>
  <si>
    <t>Operations Expenses</t>
  </si>
  <si>
    <t>Building &amp; Maintenance Expenses</t>
  </si>
  <si>
    <t>Loan Paybacks</t>
  </si>
  <si>
    <t>Total Infrastructure Expenses</t>
  </si>
  <si>
    <t>Surplus / (Loss)</t>
  </si>
  <si>
    <t>Staff and Program Budget</t>
  </si>
  <si>
    <t>Congregational Giving</t>
  </si>
  <si>
    <t>Restricted Funds</t>
  </si>
  <si>
    <t>Rentals</t>
  </si>
  <si>
    <t>Auction</t>
  </si>
  <si>
    <t>RE Programming</t>
  </si>
  <si>
    <t>Tuesday Meals</t>
  </si>
  <si>
    <t>Miscellaneous Income</t>
  </si>
  <si>
    <t>Transfer from Infrastructure Income</t>
  </si>
  <si>
    <t>Net Available fund</t>
  </si>
  <si>
    <t>Salaries and Benefits</t>
  </si>
  <si>
    <t>Programming</t>
  </si>
  <si>
    <t>Denomination and Community Partners</t>
  </si>
  <si>
    <t>Total Staff and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</si>
</sst>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ont="1"/>
    <xf numFmtId="0" fontId="1" fillId="0" borderId="0" xfId="0" applyFont="1"/>
    <xf numFmtId="49" fontId="2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wrapText="1"/>
    </xf>
    <xf numFmtId="49" fontId="3" fillId="0" borderId="0" xfId="0" applyNumberFormat="1" applyFont="1"/>
    <xf numFmtId="42" fontId="5" fillId="0" borderId="3" xfId="0" applyNumberFormat="1" applyFont="1" applyBorder="1"/>
    <xf numFmtId="42" fontId="5" fillId="0" borderId="0" xfId="0" applyNumberFormat="1" applyFont="1"/>
    <xf numFmtId="49" fontId="3" fillId="0" borderId="0" xfId="0" applyNumberFormat="1" applyFont="1" applyAlignment="1">
      <alignment horizontal="right"/>
    </xf>
    <xf numFmtId="42" fontId="5" fillId="0" borderId="0" xfId="0" applyNumberFormat="1" applyFont="1" applyBorder="1"/>
    <xf numFmtId="49" fontId="3" fillId="0" borderId="0" xfId="0" applyNumberFormat="1" applyFont="1" applyBorder="1" applyAlignment="1">
      <alignment horizontal="center" wrapText="1"/>
    </xf>
    <xf numFmtId="49" fontId="3" fillId="3" borderId="0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10" fillId="0" borderId="0" xfId="0" applyNumberFormat="1" applyFont="1"/>
    <xf numFmtId="0" fontId="1" fillId="0" borderId="0" xfId="0" applyFont="1" applyAlignment="1">
      <alignment horizontal="right"/>
    </xf>
    <xf numFmtId="42" fontId="10" fillId="0" borderId="0" xfId="0" applyNumberFormat="1" applyFont="1" applyBorder="1"/>
    <xf numFmtId="49" fontId="3" fillId="2" borderId="0" xfId="0" applyNumberFormat="1" applyFont="1" applyFill="1"/>
    <xf numFmtId="42" fontId="0" fillId="0" borderId="0" xfId="0" applyNumberFormat="1" applyFont="1"/>
    <xf numFmtId="49" fontId="3" fillId="0" borderId="0" xfId="0" applyNumberFormat="1" applyFont="1" applyAlignment="1">
      <alignment horizontal="left"/>
    </xf>
    <xf numFmtId="42" fontId="10" fillId="0" borderId="4" xfId="0" applyNumberFormat="1" applyFont="1" applyBorder="1"/>
    <xf numFmtId="42" fontId="10" fillId="0" borderId="0" xfId="0" applyNumberFormat="1" applyFont="1"/>
    <xf numFmtId="42" fontId="10" fillId="0" borderId="0" xfId="0" applyNumberFormat="1" applyFont="1" applyFill="1" applyBorder="1"/>
    <xf numFmtId="49" fontId="3" fillId="0" borderId="0" xfId="0" applyNumberFormat="1" applyFont="1" applyBorder="1" applyAlignment="1">
      <alignment horizontal="right"/>
    </xf>
    <xf numFmtId="42" fontId="0" fillId="0" borderId="0" xfId="0" applyNumberFormat="1"/>
    <xf numFmtId="49" fontId="3" fillId="0" borderId="5" xfId="0" applyNumberFormat="1" applyFont="1" applyBorder="1" applyAlignment="1">
      <alignment horizontal="center" wrapText="1"/>
    </xf>
    <xf numFmtId="49" fontId="3" fillId="3" borderId="5" xfId="0" applyNumberFormat="1" applyFont="1" applyFill="1" applyBorder="1" applyAlignment="1">
      <alignment horizontal="center" wrapText="1"/>
    </xf>
    <xf numFmtId="49" fontId="3" fillId="0" borderId="5" xfId="0" applyNumberFormat="1" applyFont="1" applyBorder="1" applyAlignment="1">
      <alignment horizontal="center"/>
    </xf>
    <xf numFmtId="42" fontId="3" fillId="0" borderId="0" xfId="0" applyNumberFormat="1" applyFont="1" applyBorder="1"/>
    <xf numFmtId="42" fontId="10" fillId="0" borderId="4" xfId="0" applyNumberFormat="1" applyFont="1" applyFill="1" applyBorder="1"/>
    <xf numFmtId="42" fontId="1" fillId="0" borderId="0" xfId="0" applyNumberFormat="1" applyFont="1"/>
    <xf numFmtId="42" fontId="5" fillId="3" borderId="0" xfId="0" applyNumberFormat="1" applyFont="1" applyFill="1" applyBorder="1"/>
    <xf numFmtId="42" fontId="6" fillId="0" borderId="3" xfId="0" applyNumberFormat="1" applyFont="1" applyBorder="1"/>
    <xf numFmtId="42" fontId="5" fillId="3" borderId="3" xfId="0" applyNumberFormat="1" applyFont="1" applyFill="1" applyBorder="1"/>
    <xf numFmtId="42" fontId="2" fillId="0" borderId="0" xfId="0" applyNumberFormat="1" applyFont="1"/>
    <xf numFmtId="42" fontId="2" fillId="3" borderId="0" xfId="0" applyNumberFormat="1" applyFont="1" applyFill="1"/>
    <xf numFmtId="42" fontId="6" fillId="0" borderId="0" xfId="0" applyNumberFormat="1" applyFont="1"/>
    <xf numFmtId="42" fontId="6" fillId="3" borderId="0" xfId="0" applyNumberFormat="1" applyFont="1" applyFill="1"/>
    <xf numFmtId="42" fontId="2" fillId="3" borderId="0" xfId="0" applyNumberFormat="1" applyFont="1" applyFill="1" applyBorder="1" applyAlignment="1">
      <alignment horizontal="center"/>
    </xf>
    <xf numFmtId="42" fontId="8" fillId="0" borderId="0" xfId="0" applyNumberFormat="1" applyFont="1"/>
    <xf numFmtId="42" fontId="7" fillId="0" borderId="3" xfId="0" applyNumberFormat="1" applyFont="1" applyBorder="1"/>
    <xf numFmtId="42" fontId="9" fillId="0" borderId="0" xfId="0" applyNumberFormat="1" applyFont="1"/>
    <xf numFmtId="42" fontId="9" fillId="3" borderId="0" xfId="0" applyNumberFormat="1" applyFont="1" applyFill="1"/>
    <xf numFmtId="42" fontId="10" fillId="0" borderId="0" xfId="0" applyNumberFormat="1" applyFont="1" applyBorder="1" applyAlignment="1">
      <alignment vertical="top" readingOrder="2"/>
    </xf>
    <xf numFmtId="42" fontId="10" fillId="3" borderId="0" xfId="0" applyNumberFormat="1" applyFont="1" applyFill="1" applyBorder="1"/>
    <xf numFmtId="42" fontId="10" fillId="0" borderId="0" xfId="0" applyNumberFormat="1" applyFont="1" applyFill="1" applyBorder="1" applyAlignment="1">
      <alignment vertical="top" readingOrder="2"/>
    </xf>
    <xf numFmtId="42" fontId="10" fillId="0" borderId="4" xfId="0" applyNumberFormat="1" applyFont="1" applyBorder="1" applyAlignment="1">
      <alignment vertical="top" readingOrder="2"/>
    </xf>
    <xf numFmtId="42" fontId="10" fillId="3" borderId="4" xfId="0" applyNumberFormat="1" applyFont="1" applyFill="1" applyBorder="1"/>
    <xf numFmtId="42" fontId="10" fillId="3" borderId="0" xfId="0" applyNumberFormat="1" applyFont="1" applyFill="1"/>
    <xf numFmtId="42" fontId="3" fillId="0" borderId="0" xfId="0" applyNumberFormat="1" applyFont="1"/>
    <xf numFmtId="42" fontId="3" fillId="3" borderId="0" xfId="0" applyNumberFormat="1" applyFont="1" applyFill="1"/>
    <xf numFmtId="42" fontId="10" fillId="0" borderId="0" xfId="0" applyNumberFormat="1" applyFont="1" applyBorder="1" applyAlignment="1">
      <alignment horizontal="right" vertical="top" readingOrder="2"/>
    </xf>
    <xf numFmtId="42" fontId="0" fillId="3" borderId="0" xfId="0" applyNumberFormat="1" applyFont="1" applyFill="1"/>
    <xf numFmtId="42" fontId="0" fillId="0" borderId="4" xfId="0" applyNumberFormat="1" applyFont="1" applyBorder="1"/>
    <xf numFmtId="42" fontId="0" fillId="3" borderId="4" xfId="0" applyNumberFormat="1" applyFont="1" applyFill="1" applyBorder="1"/>
    <xf numFmtId="42" fontId="1" fillId="3" borderId="0" xfId="0" applyNumberFormat="1" applyFont="1" applyFill="1"/>
    <xf numFmtId="42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B7" sqref="B7"/>
    </sheetView>
  </sheetViews>
  <sheetFormatPr defaultRowHeight="15" x14ac:dyDescent="0.25"/>
  <cols>
    <col min="1" max="1" width="3.7109375" customWidth="1"/>
    <col min="2" max="2" width="2.7109375" customWidth="1"/>
    <col min="3" max="3" width="37" bestFit="1" customWidth="1"/>
    <col min="4" max="4" width="12.7109375" bestFit="1" customWidth="1"/>
    <col min="5" max="5" width="13.5703125" bestFit="1" customWidth="1"/>
    <col min="6" max="6" width="12.7109375" bestFit="1" customWidth="1"/>
    <col min="7" max="7" width="9.42578125" bestFit="1" customWidth="1"/>
  </cols>
  <sheetData>
    <row r="1" spans="1:7" x14ac:dyDescent="0.25">
      <c r="B1" s="1" t="s">
        <v>0</v>
      </c>
      <c r="C1" s="2"/>
      <c r="D1" s="2"/>
      <c r="E1" s="2"/>
      <c r="F1" s="2"/>
      <c r="G1" s="2"/>
    </row>
    <row r="2" spans="1:7" x14ac:dyDescent="0.25">
      <c r="B2" s="3" t="s">
        <v>9</v>
      </c>
      <c r="C2" s="3"/>
      <c r="D2" s="3"/>
      <c r="E2" s="3"/>
      <c r="F2" s="3"/>
      <c r="G2" s="3"/>
    </row>
    <row r="3" spans="1:7" x14ac:dyDescent="0.25">
      <c r="B3" s="4"/>
      <c r="C3" s="4"/>
      <c r="D3" s="4"/>
      <c r="E3" s="4"/>
      <c r="F3" s="4"/>
      <c r="G3" s="4"/>
    </row>
    <row r="4" spans="1:7" ht="16.5" thickBot="1" x14ac:dyDescent="0.3">
      <c r="B4" s="5"/>
      <c r="C4" s="4"/>
      <c r="D4" s="6"/>
      <c r="E4" s="6"/>
      <c r="F4" s="6"/>
      <c r="G4" s="6"/>
    </row>
    <row r="5" spans="1:7" ht="31.5" thickTop="1" thickBot="1" x14ac:dyDescent="0.3">
      <c r="B5" s="4"/>
      <c r="C5" s="4"/>
      <c r="D5" s="7" t="s">
        <v>10</v>
      </c>
      <c r="E5" s="27" t="s">
        <v>2</v>
      </c>
      <c r="F5" s="28" t="s">
        <v>3</v>
      </c>
      <c r="G5" s="29" t="s">
        <v>4</v>
      </c>
    </row>
    <row r="6" spans="1:7" ht="15.75" thickTop="1" x14ac:dyDescent="0.25">
      <c r="A6" s="5" t="s">
        <v>11</v>
      </c>
      <c r="C6" s="4"/>
      <c r="D6" s="13"/>
      <c r="E6" s="13"/>
      <c r="F6" s="14"/>
      <c r="G6" s="15"/>
    </row>
    <row r="7" spans="1:7" x14ac:dyDescent="0.25">
      <c r="B7" s="5" t="s">
        <v>1</v>
      </c>
      <c r="C7" s="4"/>
      <c r="D7" s="13"/>
      <c r="E7" s="13"/>
      <c r="F7" s="14"/>
      <c r="G7" s="15"/>
    </row>
    <row r="8" spans="1:7" ht="15.75" x14ac:dyDescent="0.25">
      <c r="C8" s="8" t="s">
        <v>5</v>
      </c>
      <c r="D8" s="10">
        <v>205000</v>
      </c>
      <c r="E8" s="10">
        <v>398000</v>
      </c>
      <c r="F8" s="33">
        <v>398000</v>
      </c>
      <c r="G8" s="12"/>
    </row>
    <row r="9" spans="1:7" ht="15.75" x14ac:dyDescent="0.25">
      <c r="C9" s="5" t="s">
        <v>6</v>
      </c>
      <c r="D9" s="34">
        <v>-53000</v>
      </c>
      <c r="E9" s="34">
        <v>-106000</v>
      </c>
      <c r="F9" s="35">
        <v>-106000</v>
      </c>
      <c r="G9" s="9"/>
    </row>
    <row r="10" spans="1:7" ht="15.75" x14ac:dyDescent="0.25">
      <c r="C10" s="5" t="s">
        <v>7</v>
      </c>
      <c r="D10" s="36">
        <f>SUM(D8:D9)</f>
        <v>152000</v>
      </c>
      <c r="E10" s="36">
        <f>SUM(E8:E9)</f>
        <v>292000</v>
      </c>
      <c r="F10" s="37">
        <f>SUM(F8:F9)</f>
        <v>292000</v>
      </c>
      <c r="G10" s="10"/>
    </row>
    <row r="11" spans="1:7" ht="15.75" x14ac:dyDescent="0.25">
      <c r="B11" s="4"/>
      <c r="C11" s="4"/>
      <c r="D11" s="38"/>
      <c r="E11" s="38"/>
      <c r="F11" s="39"/>
      <c r="G11" s="38"/>
    </row>
    <row r="12" spans="1:7" ht="15.75" x14ac:dyDescent="0.25">
      <c r="B12" s="5" t="s">
        <v>8</v>
      </c>
      <c r="C12" s="4"/>
      <c r="D12" s="40"/>
      <c r="E12" s="40"/>
      <c r="F12" s="40"/>
      <c r="G12" s="40"/>
    </row>
    <row r="13" spans="1:7" ht="15.75" x14ac:dyDescent="0.25">
      <c r="B13" s="5"/>
      <c r="C13" s="4" t="s">
        <v>12</v>
      </c>
      <c r="D13" s="38">
        <v>17244.04</v>
      </c>
      <c r="E13" s="38">
        <v>25350</v>
      </c>
      <c r="F13" s="39">
        <v>26100</v>
      </c>
      <c r="G13" s="38">
        <f>+F13-E13</f>
        <v>750</v>
      </c>
    </row>
    <row r="14" spans="1:7" ht="15.75" x14ac:dyDescent="0.25">
      <c r="B14" s="5"/>
      <c r="C14" s="4" t="s">
        <v>13</v>
      </c>
      <c r="D14" s="41">
        <v>103608.63</v>
      </c>
      <c r="E14" s="38">
        <v>130100</v>
      </c>
      <c r="F14" s="39">
        <v>130100</v>
      </c>
      <c r="G14" s="38">
        <f>+F14-E14</f>
        <v>0</v>
      </c>
    </row>
    <row r="15" spans="1:7" ht="15.75" x14ac:dyDescent="0.25">
      <c r="B15" s="4"/>
      <c r="C15" s="16" t="s">
        <v>14</v>
      </c>
      <c r="D15" s="42">
        <v>35183.5</v>
      </c>
      <c r="E15" s="9">
        <v>68967</v>
      </c>
      <c r="F15" s="35">
        <v>68967</v>
      </c>
      <c r="G15" s="9">
        <f t="shared" ref="G15" si="0">+F15-E15</f>
        <v>0</v>
      </c>
    </row>
    <row r="16" spans="1:7" ht="15.75" x14ac:dyDescent="0.25">
      <c r="B16" s="4"/>
      <c r="C16" s="5" t="s">
        <v>15</v>
      </c>
      <c r="D16" s="43">
        <f>SUM(D13:D15)</f>
        <v>156036.17000000001</v>
      </c>
      <c r="E16" s="43">
        <f>SUM(E13:E15)</f>
        <v>224417</v>
      </c>
      <c r="F16" s="44">
        <f>SUM(F13:F15)</f>
        <v>225167</v>
      </c>
      <c r="G16" s="43">
        <f>SUM(G13:G15)</f>
        <v>750</v>
      </c>
    </row>
    <row r="17" spans="1:7" ht="15.75" x14ac:dyDescent="0.25">
      <c r="B17" s="4"/>
      <c r="C17" s="4"/>
      <c r="D17" s="41"/>
      <c r="E17" s="38"/>
      <c r="F17" s="39"/>
      <c r="G17" s="38"/>
    </row>
    <row r="18" spans="1:7" ht="15.75" x14ac:dyDescent="0.25">
      <c r="B18" s="4"/>
      <c r="C18" s="17" t="s">
        <v>16</v>
      </c>
      <c r="D18" s="43">
        <f>+D10-D16</f>
        <v>-4036.1700000000128</v>
      </c>
      <c r="E18" s="43">
        <f>+E10-E16</f>
        <v>67583</v>
      </c>
      <c r="F18" s="44">
        <f>+F10-F16</f>
        <v>66833</v>
      </c>
      <c r="G18" s="41"/>
    </row>
    <row r="19" spans="1:7" ht="15.75" x14ac:dyDescent="0.25">
      <c r="B19" s="4"/>
      <c r="C19" s="4"/>
      <c r="D19" s="41"/>
      <c r="E19" s="38"/>
      <c r="F19" s="39"/>
      <c r="G19" s="38"/>
    </row>
    <row r="20" spans="1:7" ht="15.75" x14ac:dyDescent="0.25">
      <c r="B20" s="4"/>
      <c r="C20" s="4"/>
      <c r="D20" s="41"/>
      <c r="E20" s="38"/>
      <c r="F20" s="39"/>
      <c r="G20" s="38"/>
    </row>
    <row r="21" spans="1:7" ht="15.75" x14ac:dyDescent="0.25">
      <c r="A21" s="5" t="s">
        <v>17</v>
      </c>
      <c r="B21" s="4"/>
      <c r="C21" s="4"/>
      <c r="D21" s="41"/>
      <c r="E21" s="38"/>
      <c r="F21" s="39"/>
      <c r="G21" s="38"/>
    </row>
    <row r="22" spans="1:7" ht="15.75" x14ac:dyDescent="0.25">
      <c r="B22" s="5" t="s">
        <v>1</v>
      </c>
      <c r="C22" s="4"/>
      <c r="D22" s="41"/>
      <c r="E22" s="38"/>
      <c r="F22" s="39"/>
      <c r="G22" s="38"/>
    </row>
    <row r="23" spans="1:7" x14ac:dyDescent="0.25">
      <c r="B23" s="4"/>
      <c r="C23" s="16" t="s">
        <v>18</v>
      </c>
      <c r="D23" s="18">
        <f>245317.85+12816.68</f>
        <v>258134.53</v>
      </c>
      <c r="E23" s="45">
        <f>12000+280000</f>
        <v>292000</v>
      </c>
      <c r="F23" s="46">
        <f>12000+280000</f>
        <v>292000</v>
      </c>
      <c r="G23" s="18">
        <f>+F23-E23</f>
        <v>0</v>
      </c>
    </row>
    <row r="24" spans="1:7" x14ac:dyDescent="0.25">
      <c r="B24" s="4"/>
      <c r="C24" s="16" t="s">
        <v>19</v>
      </c>
      <c r="D24" s="23">
        <v>0</v>
      </c>
      <c r="E24" s="45">
        <v>1537</v>
      </c>
      <c r="F24" s="46">
        <f>1741.83+1068.74+175.82+461.44+140.01+4384.58</f>
        <v>7972.42</v>
      </c>
      <c r="G24" s="18">
        <f>+F24-E24</f>
        <v>6435.42</v>
      </c>
    </row>
    <row r="25" spans="1:7" x14ac:dyDescent="0.25">
      <c r="B25" s="4"/>
      <c r="C25" s="16" t="s">
        <v>20</v>
      </c>
      <c r="D25" s="18">
        <v>122197.23</v>
      </c>
      <c r="E25" s="45">
        <v>149468</v>
      </c>
      <c r="F25" s="46">
        <v>164500</v>
      </c>
      <c r="G25" s="18">
        <f>+F25-E25</f>
        <v>15032</v>
      </c>
    </row>
    <row r="26" spans="1:7" x14ac:dyDescent="0.25">
      <c r="B26" s="4"/>
      <c r="C26" s="16" t="s">
        <v>21</v>
      </c>
      <c r="D26" s="23">
        <v>17013.23</v>
      </c>
      <c r="E26" s="45">
        <v>11000</v>
      </c>
      <c r="F26" s="46">
        <v>15000</v>
      </c>
      <c r="G26" s="18">
        <f>+F26-E26</f>
        <v>4000</v>
      </c>
    </row>
    <row r="27" spans="1:7" x14ac:dyDescent="0.25">
      <c r="B27" s="4"/>
      <c r="C27" s="16" t="s">
        <v>22</v>
      </c>
      <c r="D27" s="23">
        <v>1523</v>
      </c>
      <c r="E27" s="45">
        <v>0</v>
      </c>
      <c r="F27" s="46">
        <v>0</v>
      </c>
      <c r="G27" s="18">
        <f>+F27-E27</f>
        <v>0</v>
      </c>
    </row>
    <row r="28" spans="1:7" x14ac:dyDescent="0.25">
      <c r="B28" s="4"/>
      <c r="C28" s="16" t="s">
        <v>23</v>
      </c>
      <c r="D28" s="23">
        <v>35478.019999999997</v>
      </c>
      <c r="E28" s="47">
        <v>30000</v>
      </c>
      <c r="F28" s="46">
        <v>32000</v>
      </c>
      <c r="G28" s="24">
        <f>+F28-E28</f>
        <v>2000</v>
      </c>
    </row>
    <row r="29" spans="1:7" ht="15.75" thickBot="1" x14ac:dyDescent="0.3">
      <c r="B29" s="4"/>
      <c r="C29" s="16" t="s">
        <v>24</v>
      </c>
      <c r="D29" s="22">
        <v>4683.0200000000004</v>
      </c>
      <c r="E29" s="48">
        <v>0</v>
      </c>
      <c r="F29" s="49">
        <v>100</v>
      </c>
      <c r="G29" s="22">
        <f>+F29-E29</f>
        <v>100</v>
      </c>
    </row>
    <row r="30" spans="1:7" x14ac:dyDescent="0.25">
      <c r="B30" s="4"/>
      <c r="C30" s="16"/>
      <c r="D30" s="23">
        <f>SUM(D23:D29)</f>
        <v>439029.03</v>
      </c>
      <c r="E30" s="23">
        <f>SUM(E23:E29)</f>
        <v>484005</v>
      </c>
      <c r="F30" s="50">
        <f>SUM(F23:F29)</f>
        <v>511572.42</v>
      </c>
      <c r="G30" s="23">
        <f>SUM(G23:G29)</f>
        <v>27567.42</v>
      </c>
    </row>
    <row r="31" spans="1:7" ht="15.75" thickBot="1" x14ac:dyDescent="0.3">
      <c r="B31" s="4"/>
      <c r="C31" s="16" t="s">
        <v>25</v>
      </c>
      <c r="D31" s="22">
        <v>79500</v>
      </c>
      <c r="E31" s="48">
        <v>106000</v>
      </c>
      <c r="F31" s="49">
        <v>106000</v>
      </c>
      <c r="G31" s="22"/>
    </row>
    <row r="32" spans="1:7" x14ac:dyDescent="0.25">
      <c r="B32" s="4"/>
      <c r="C32" s="8" t="s">
        <v>26</v>
      </c>
      <c r="D32" s="51">
        <f>SUM(D30:D31)</f>
        <v>518529.03</v>
      </c>
      <c r="E32" s="51">
        <f>SUM(E30:E31)</f>
        <v>590005</v>
      </c>
      <c r="F32" s="52">
        <f>SUM(F30:F31)</f>
        <v>617572.41999999993</v>
      </c>
      <c r="G32" s="30">
        <f>+F32-E32</f>
        <v>27567.419999999925</v>
      </c>
    </row>
    <row r="33" spans="2:7" x14ac:dyDescent="0.25">
      <c r="B33" s="4"/>
      <c r="C33" s="8"/>
      <c r="D33" s="23"/>
      <c r="E33" s="45"/>
      <c r="F33" s="46"/>
      <c r="G33" s="18"/>
    </row>
    <row r="34" spans="2:7" x14ac:dyDescent="0.25">
      <c r="B34" s="5" t="s">
        <v>8</v>
      </c>
      <c r="C34" s="8"/>
      <c r="D34" s="23"/>
      <c r="E34" s="45"/>
      <c r="F34" s="46"/>
      <c r="G34" s="18"/>
    </row>
    <row r="35" spans="2:7" x14ac:dyDescent="0.25">
      <c r="B35" s="4"/>
      <c r="C35" s="8" t="s">
        <v>27</v>
      </c>
      <c r="D35" s="23">
        <v>452673.11</v>
      </c>
      <c r="E35" s="53">
        <v>531132.16000000003</v>
      </c>
      <c r="F35" s="46">
        <v>558781.17000000004</v>
      </c>
      <c r="G35" s="24">
        <f>+F35-E35</f>
        <v>27649.010000000009</v>
      </c>
    </row>
    <row r="36" spans="2:7" x14ac:dyDescent="0.25">
      <c r="B36" s="4"/>
      <c r="C36" s="19" t="s">
        <v>28</v>
      </c>
      <c r="D36" s="23">
        <v>13911.47</v>
      </c>
      <c r="E36" s="53">
        <v>27900</v>
      </c>
      <c r="F36" s="46">
        <v>18522.73</v>
      </c>
      <c r="G36" s="24">
        <f>+F36-E36</f>
        <v>-9377.27</v>
      </c>
    </row>
    <row r="37" spans="2:7" x14ac:dyDescent="0.25">
      <c r="C37" s="8" t="s">
        <v>23</v>
      </c>
      <c r="D37" s="20">
        <v>5002.05</v>
      </c>
      <c r="E37" s="20">
        <v>6300</v>
      </c>
      <c r="F37" s="54">
        <v>7250</v>
      </c>
      <c r="G37" s="24">
        <f>+F37-E37</f>
        <v>950</v>
      </c>
    </row>
    <row r="38" spans="2:7" ht="15.75" thickBot="1" x14ac:dyDescent="0.3">
      <c r="C38" s="21" t="s">
        <v>29</v>
      </c>
      <c r="D38" s="55">
        <v>22434.34</v>
      </c>
      <c r="E38" s="55">
        <v>26696</v>
      </c>
      <c r="F38" s="56">
        <v>33024.58</v>
      </c>
      <c r="G38" s="31">
        <f>+F38-E38</f>
        <v>6328.5800000000017</v>
      </c>
    </row>
    <row r="39" spans="2:7" x14ac:dyDescent="0.25">
      <c r="C39" s="25" t="s">
        <v>30</v>
      </c>
      <c r="D39" s="32">
        <f>SUM(D35:D38)</f>
        <v>494020.97</v>
      </c>
      <c r="E39" s="32">
        <f>SUM(E35:E38)</f>
        <v>592028.16000000003</v>
      </c>
      <c r="F39" s="57">
        <f>SUM(F35:F38)</f>
        <v>617578.48</v>
      </c>
      <c r="G39" s="30">
        <f t="shared" ref="G39" si="1">+F39-E39</f>
        <v>25550.319999999949</v>
      </c>
    </row>
    <row r="40" spans="2:7" x14ac:dyDescent="0.25">
      <c r="D40" s="32"/>
      <c r="E40" s="32"/>
      <c r="F40" s="57"/>
      <c r="G40" s="32"/>
    </row>
    <row r="41" spans="2:7" x14ac:dyDescent="0.25">
      <c r="C41" s="11" t="s">
        <v>16</v>
      </c>
      <c r="D41" s="32">
        <f>+D32-D39</f>
        <v>24508.060000000056</v>
      </c>
      <c r="E41" s="32">
        <f>+E32-E39</f>
        <v>-2023.1600000000326</v>
      </c>
      <c r="F41" s="57">
        <f>+F32-F39</f>
        <v>-6.0600000000558794</v>
      </c>
      <c r="G41" s="32"/>
    </row>
    <row r="42" spans="2:7" x14ac:dyDescent="0.25">
      <c r="D42" s="26"/>
      <c r="E42" s="26"/>
      <c r="F42" s="58"/>
      <c r="G42" s="26"/>
    </row>
    <row r="43" spans="2:7" x14ac:dyDescent="0.25">
      <c r="D43" s="26"/>
      <c r="E43" s="26"/>
      <c r="F43" s="26"/>
      <c r="G43" s="26"/>
    </row>
    <row r="44" spans="2:7" x14ac:dyDescent="0.25">
      <c r="D44" s="26"/>
      <c r="E44" s="26"/>
      <c r="F44" s="26"/>
      <c r="G44" s="26"/>
    </row>
  </sheetData>
  <mergeCells count="4">
    <mergeCell ref="B1:G1"/>
    <mergeCell ref="B2:G2"/>
    <mergeCell ref="D4:G4"/>
    <mergeCell ref="D12:G12"/>
  </mergeCells>
  <pageMargins left="0.5" right="0.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Ann Lewis</dc:creator>
  <cp:lastModifiedBy>Carol Ann Lewis</cp:lastModifiedBy>
  <cp:lastPrinted>2019-05-29T21:26:32Z</cp:lastPrinted>
  <dcterms:created xsi:type="dcterms:W3CDTF">2019-05-29T19:57:34Z</dcterms:created>
  <dcterms:modified xsi:type="dcterms:W3CDTF">2019-05-29T21:28:41Z</dcterms:modified>
</cp:coreProperties>
</file>