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ollewis/ANNUAL MEETING 2023/"/>
    </mc:Choice>
  </mc:AlternateContent>
  <xr:revisionPtr revIDLastSave="0" documentId="8_{7B490E8E-180D-B942-9A5E-C82CA6B75B98}" xr6:coauthVersionLast="47" xr6:coauthVersionMax="47" xr10:uidLastSave="{00000000-0000-0000-0000-000000000000}"/>
  <bookViews>
    <workbookView xWindow="0" yWindow="0" windowWidth="28800" windowHeight="18000" xr2:uid="{13710B5F-45F3-6D4E-8EC9-0E328C72B4F8}"/>
  </bookViews>
  <sheets>
    <sheet name="SUMMARY" sheetId="1" r:id="rId1"/>
    <sheet name="Infrastructure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4" i="3" l="1"/>
  <c r="D64" i="3"/>
  <c r="C64" i="3"/>
  <c r="E62" i="3"/>
  <c r="D62" i="3"/>
  <c r="C62" i="3"/>
  <c r="E60" i="3"/>
  <c r="D60" i="3"/>
  <c r="C60" i="3"/>
  <c r="E50" i="3"/>
  <c r="D50" i="3"/>
  <c r="C50" i="3"/>
  <c r="E44" i="3"/>
  <c r="D44" i="3"/>
  <c r="C33" i="3"/>
  <c r="C44" i="3" s="1"/>
  <c r="E26" i="3"/>
  <c r="D26" i="3"/>
  <c r="C18" i="3"/>
  <c r="C26" i="3" s="1"/>
  <c r="E51" i="2"/>
  <c r="D51" i="2"/>
  <c r="C50" i="2"/>
  <c r="C51" i="2" s="1"/>
  <c r="E45" i="2"/>
  <c r="D45" i="2"/>
  <c r="C45" i="2"/>
  <c r="E29" i="2"/>
  <c r="D29" i="2"/>
  <c r="C29" i="2"/>
  <c r="D8" i="2"/>
  <c r="E15" i="1"/>
  <c r="D15" i="1"/>
  <c r="C15" i="1"/>
  <c r="E10" i="1"/>
  <c r="E17" i="1" s="1"/>
  <c r="D10" i="1"/>
  <c r="C10" i="1"/>
  <c r="C17" i="1" s="1"/>
  <c r="D17" i="1" l="1"/>
  <c r="D53" i="2"/>
  <c r="D54" i="2" s="1"/>
  <c r="C53" i="2"/>
  <c r="C54" i="2" s="1"/>
  <c r="E53" i="2"/>
  <c r="E54" i="2" s="1"/>
</calcChain>
</file>

<file path=xl/sharedStrings.xml><?xml version="1.0" encoding="utf-8"?>
<sst xmlns="http://schemas.openxmlformats.org/spreadsheetml/2006/main" count="127" uniqueCount="106">
  <si>
    <t>First Parish in Cambridge</t>
  </si>
  <si>
    <t>2023 - 2024 PROPOSED BUDGET</t>
  </si>
  <si>
    <t>PROPOSED FY2024 BUDGET</t>
  </si>
  <si>
    <t>FY 2023 BUDGET</t>
  </si>
  <si>
    <t xml:space="preserve"> FY2023 ACTUALS         4-30-2023</t>
  </si>
  <si>
    <t>Income</t>
  </si>
  <si>
    <t>Infrastructure</t>
  </si>
  <si>
    <t>Staff &amp; Program</t>
  </si>
  <si>
    <t>Total Income</t>
  </si>
  <si>
    <t>Expenses</t>
  </si>
  <si>
    <t>Total Expenses</t>
  </si>
  <si>
    <t>Net Income /(Loss)</t>
  </si>
  <si>
    <t>SUMMARY</t>
  </si>
  <si>
    <t>PROPOSED FY24 BUDGET</t>
  </si>
  <si>
    <t>FY23 BUDGET</t>
  </si>
  <si>
    <t>FY23 YTD ACTUALS.            4-30-2023</t>
  </si>
  <si>
    <t>4220 · Endowment Fund</t>
  </si>
  <si>
    <t>Operations</t>
  </si>
  <si>
    <t>5204.3 · Payroll Services</t>
  </si>
  <si>
    <t>5204.4 · Personnel Advertising</t>
  </si>
  <si>
    <t>5204.5 -Background Checks</t>
  </si>
  <si>
    <t>5206 - Advertising</t>
  </si>
  <si>
    <t>5303 · Credit Card Fees</t>
  </si>
  <si>
    <t>5304 - Stock Transfer/Sale Fees</t>
  </si>
  <si>
    <t>5210 · Office Supplies</t>
  </si>
  <si>
    <t>5220 · Postage</t>
  </si>
  <si>
    <t>5230.1 · Telephone</t>
  </si>
  <si>
    <t>5240.1 · Copier Lease</t>
  </si>
  <si>
    <t>5250 · Bank Charges and Service Fees</t>
  </si>
  <si>
    <t>5270 · Computer Software/Tech Support</t>
  </si>
  <si>
    <t>5271 - Technology Fund</t>
  </si>
  <si>
    <t>5299 · Miscellaneous Expenses</t>
  </si>
  <si>
    <t>5502 · Orders of Service</t>
  </si>
  <si>
    <t>5505 · Web Page</t>
  </si>
  <si>
    <t>Total Operations Expenses</t>
  </si>
  <si>
    <t>Building and Maintenance</t>
  </si>
  <si>
    <t>6110.1 · Major Building Repairs</t>
  </si>
  <si>
    <t>6110.2 · Minor Building Maintenance</t>
  </si>
  <si>
    <t>6110.3 · Maintenance Contracts</t>
  </si>
  <si>
    <t>6110.4 · House Management</t>
  </si>
  <si>
    <t>6120.1 · Gas</t>
  </si>
  <si>
    <t>6120.2 · Electricity</t>
  </si>
  <si>
    <t>6120.3 · Water/Sewer</t>
  </si>
  <si>
    <t>6130 · Grounds Maintenance</t>
  </si>
  <si>
    <t>6140 · Insurance</t>
  </si>
  <si>
    <t>6150 - Insurance Claims</t>
  </si>
  <si>
    <t>6400 · Unanticipated Building Expenses</t>
  </si>
  <si>
    <t>Total Building &amp; Maintenance Expenses</t>
  </si>
  <si>
    <t>Loans</t>
  </si>
  <si>
    <t>6201 · Elevator Loan Paybacks</t>
  </si>
  <si>
    <t>6202 · Boiler Loan Paybacks</t>
  </si>
  <si>
    <t>5280 · Interest on Line of Credit</t>
  </si>
  <si>
    <t>Total Loans</t>
  </si>
  <si>
    <t>TOTAL INFRASTRUCTURE EXPENSES</t>
  </si>
  <si>
    <t>Net Income/ (Loss)</t>
  </si>
  <si>
    <t>INFRASTRUCTURE</t>
  </si>
  <si>
    <t>STAFF and PROGRAM</t>
  </si>
  <si>
    <t>FY23 ACTUALS       4-30-2023</t>
  </si>
  <si>
    <t>Program Endowment Distribution</t>
  </si>
  <si>
    <t xml:space="preserve">4110.0 · Annual Fund </t>
  </si>
  <si>
    <t>4130 · Plate</t>
  </si>
  <si>
    <t>4210.0 · Interest - Cambridge Trust</t>
  </si>
  <si>
    <t>4240 - Restricted Funds</t>
  </si>
  <si>
    <t xml:space="preserve">     4240.1 - General &amp; Poor</t>
  </si>
  <si>
    <t xml:space="preserve">     4240.2 - Hall Fund </t>
  </si>
  <si>
    <t xml:space="preserve">     4240.3 - Diffenbach Fund</t>
  </si>
  <si>
    <t xml:space="preserve">     4240.4 - Doherty Fund</t>
  </si>
  <si>
    <t xml:space="preserve">     4240.5 - Alliance Fund</t>
  </si>
  <si>
    <t xml:space="preserve">     4240.6 - 1st &amp; 2nd Whitney Funds</t>
  </si>
  <si>
    <t>4300 · Rental Income</t>
  </si>
  <si>
    <t>4401 · Auction &amp; Fundraising</t>
  </si>
  <si>
    <t>4425 - Y2Y Fundraising</t>
  </si>
  <si>
    <t>4426 - Winter Warmth Drive</t>
  </si>
  <si>
    <t>4600 - RE Programming</t>
  </si>
  <si>
    <t>4900 - Miscellaneous Income</t>
  </si>
  <si>
    <t>Ministerial Intern Reserve Transfer</t>
  </si>
  <si>
    <t>4930 - Tuesday Meals Income</t>
  </si>
  <si>
    <t>Salaries &amp; Benefits</t>
  </si>
  <si>
    <t>5700 · Music Program Expenses</t>
  </si>
  <si>
    <t>5140.2 - Visiting Ministers/Speakers</t>
  </si>
  <si>
    <t>RITUAL SUPPLIES</t>
  </si>
  <si>
    <t>5802.0 · Flowers</t>
  </si>
  <si>
    <t>5803 · Hospitality</t>
  </si>
  <si>
    <t>5301.0 · Stewardship Expense</t>
  </si>
  <si>
    <t>5804 · Membership Committee</t>
  </si>
  <si>
    <t>5805 · Small Group Ministry</t>
  </si>
  <si>
    <t>5808 - SOCIAL JUSTICE COUNCIL(Shared Offering)</t>
  </si>
  <si>
    <t>5810 · Other Special Program Expenses</t>
  </si>
  <si>
    <t>5203.2 · Staff Team Building</t>
  </si>
  <si>
    <t>5401 · Auction</t>
  </si>
  <si>
    <t>Total Programming</t>
  </si>
  <si>
    <t>7102 - Food Expenses</t>
  </si>
  <si>
    <t>7103 - Non Food Expenses</t>
  </si>
  <si>
    <t>7104 - Support Expenses</t>
  </si>
  <si>
    <t>7100 - Other Expenses</t>
  </si>
  <si>
    <t>Total Tuesday Meals Expenses</t>
  </si>
  <si>
    <t>5600 - Religious Education Program Expenses</t>
  </si>
  <si>
    <t>5901 · UUA Program Fund</t>
  </si>
  <si>
    <t>5910 · GA Delegates</t>
  </si>
  <si>
    <t>5920 · UU Mass Action Dues</t>
  </si>
  <si>
    <t>5921 - UU Urban Ministry Dues</t>
  </si>
  <si>
    <t>5930 · GBIO Dues</t>
  </si>
  <si>
    <t>5922 - DRUUMM</t>
  </si>
  <si>
    <t>5950 - Sanctuary Boston</t>
  </si>
  <si>
    <t>5923 - CISC Due</t>
  </si>
  <si>
    <t>Total Denomination and Community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</si>
</sst>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0" xfId="0" applyFont="1"/>
    <xf numFmtId="49" fontId="3" fillId="0" borderId="1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2" fontId="1" fillId="0" borderId="0" xfId="0" applyNumberFormat="1" applyFont="1"/>
    <xf numFmtId="42" fontId="1" fillId="0" borderId="2" xfId="0" applyNumberFormat="1" applyFont="1" applyBorder="1"/>
    <xf numFmtId="44" fontId="1" fillId="0" borderId="0" xfId="0" applyNumberFormat="1" applyFont="1"/>
    <xf numFmtId="0" fontId="2" fillId="0" borderId="0" xfId="0" applyFont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4" fontId="4" fillId="0" borderId="0" xfId="0" applyNumberFormat="1" applyFont="1"/>
    <xf numFmtId="44" fontId="2" fillId="0" borderId="3" xfId="0" applyNumberFormat="1" applyFont="1" applyBorder="1" applyAlignment="1">
      <alignment horizontal="center"/>
    </xf>
    <xf numFmtId="44" fontId="4" fillId="0" borderId="4" xfId="0" applyNumberFormat="1" applyFont="1" applyBorder="1"/>
    <xf numFmtId="44" fontId="1" fillId="0" borderId="2" xfId="0" applyNumberFormat="1" applyFont="1" applyBorder="1"/>
    <xf numFmtId="49" fontId="3" fillId="0" borderId="0" xfId="0" applyNumberFormat="1" applyFont="1" applyAlignment="1">
      <alignment horizontal="right"/>
    </xf>
    <xf numFmtId="44" fontId="1" fillId="0" borderId="4" xfId="0" applyNumberFormat="1" applyFont="1" applyBorder="1"/>
    <xf numFmtId="44" fontId="0" fillId="0" borderId="2" xfId="0" applyNumberFormat="1" applyBorder="1"/>
    <xf numFmtId="44" fontId="2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4" fontId="4" fillId="2" borderId="0" xfId="0" applyNumberFormat="1" applyFont="1" applyFill="1" applyAlignment="1">
      <alignment horizontal="center" wrapText="1"/>
    </xf>
    <xf numFmtId="44" fontId="0" fillId="0" borderId="0" xfId="0" applyNumberFormat="1"/>
    <xf numFmtId="49" fontId="6" fillId="0" borderId="0" xfId="0" applyNumberFormat="1" applyFont="1"/>
    <xf numFmtId="44" fontId="0" fillId="2" borderId="0" xfId="0" applyNumberFormat="1" applyFill="1"/>
    <xf numFmtId="49" fontId="6" fillId="2" borderId="0" xfId="0" applyNumberFormat="1" applyFont="1" applyFill="1"/>
    <xf numFmtId="44" fontId="0" fillId="2" borderId="2" xfId="0" applyNumberFormat="1" applyFill="1" applyBorder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44" fontId="1" fillId="2" borderId="2" xfId="0" applyNumberFormat="1" applyFont="1" applyFill="1" applyBorder="1"/>
    <xf numFmtId="44" fontId="1" fillId="2" borderId="0" xfId="0" applyNumberFormat="1" applyFont="1" applyFill="1"/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510CB-B14E-E846-8FC5-886CB0DB9B39}">
  <dimension ref="A1:E17"/>
  <sheetViews>
    <sheetView tabSelected="1" zoomScale="99" workbookViewId="0">
      <selection activeCell="D15" sqref="D15"/>
    </sheetView>
  </sheetViews>
  <sheetFormatPr baseColWidth="10" defaultRowHeight="16" x14ac:dyDescent="0.2"/>
  <cols>
    <col min="1" max="1" width="5.83203125" customWidth="1"/>
    <col min="2" max="2" width="17" bestFit="1" customWidth="1"/>
  </cols>
  <sheetData>
    <row r="1" spans="1:5" x14ac:dyDescent="0.2">
      <c r="A1" s="8" t="s">
        <v>0</v>
      </c>
      <c r="B1" s="8"/>
      <c r="C1" s="8"/>
      <c r="D1" s="8"/>
      <c r="E1" s="8"/>
    </row>
    <row r="2" spans="1:5" x14ac:dyDescent="0.2">
      <c r="A2" s="8" t="s">
        <v>1</v>
      </c>
      <c r="B2" s="8"/>
      <c r="C2" s="8"/>
      <c r="D2" s="8"/>
      <c r="E2" s="8"/>
    </row>
    <row r="4" spans="1:5" x14ac:dyDescent="0.2">
      <c r="A4" s="8" t="s">
        <v>12</v>
      </c>
      <c r="B4" s="8"/>
      <c r="C4" s="8"/>
      <c r="D4" s="8"/>
      <c r="E4" s="8"/>
    </row>
    <row r="5" spans="1:5" ht="17" thickBot="1" x14ac:dyDescent="0.25"/>
    <row r="6" spans="1:5" ht="53" thickTop="1" thickBot="1" x14ac:dyDescent="0.25">
      <c r="A6" s="2"/>
      <c r="B6" s="2"/>
      <c r="C6" s="3" t="s">
        <v>2</v>
      </c>
      <c r="D6" s="3" t="s">
        <v>3</v>
      </c>
      <c r="E6" s="4" t="s">
        <v>4</v>
      </c>
    </row>
    <row r="7" spans="1:5" ht="17" thickTop="1" x14ac:dyDescent="0.2">
      <c r="A7" s="1" t="s">
        <v>5</v>
      </c>
      <c r="B7" s="2"/>
      <c r="C7" s="2"/>
      <c r="D7" s="2"/>
      <c r="E7" s="2"/>
    </row>
    <row r="8" spans="1:5" x14ac:dyDescent="0.2">
      <c r="A8" s="2"/>
      <c r="B8" s="1" t="s">
        <v>6</v>
      </c>
      <c r="C8" s="5">
        <v>321422</v>
      </c>
      <c r="D8" s="5">
        <v>343866</v>
      </c>
      <c r="E8" s="5">
        <v>257899.5</v>
      </c>
    </row>
    <row r="9" spans="1:5" x14ac:dyDescent="0.2">
      <c r="A9" s="2"/>
      <c r="B9" s="1" t="s">
        <v>7</v>
      </c>
      <c r="C9" s="6">
        <v>633928</v>
      </c>
      <c r="D9" s="6">
        <v>526794</v>
      </c>
      <c r="E9" s="6">
        <v>472327</v>
      </c>
    </row>
    <row r="10" spans="1:5" x14ac:dyDescent="0.2">
      <c r="A10" s="2"/>
      <c r="B10" s="1" t="s">
        <v>8</v>
      </c>
      <c r="C10" s="5">
        <f>SUM(C8:C9)</f>
        <v>955350</v>
      </c>
      <c r="D10" s="5">
        <f>SUM(D8:D9)</f>
        <v>870660</v>
      </c>
      <c r="E10" s="5">
        <f>SUM(E8:E9)</f>
        <v>730226.5</v>
      </c>
    </row>
    <row r="11" spans="1:5" x14ac:dyDescent="0.2">
      <c r="A11" s="2"/>
      <c r="B11" s="2"/>
      <c r="C11" s="5"/>
      <c r="D11" s="5"/>
      <c r="E11" s="7"/>
    </row>
    <row r="12" spans="1:5" x14ac:dyDescent="0.2">
      <c r="A12" s="1" t="s">
        <v>9</v>
      </c>
      <c r="B12" s="2"/>
      <c r="C12" s="5"/>
      <c r="D12" s="5"/>
      <c r="E12" s="7"/>
    </row>
    <row r="13" spans="1:5" x14ac:dyDescent="0.2">
      <c r="A13" s="2"/>
      <c r="B13" s="1" t="s">
        <v>6</v>
      </c>
      <c r="C13" s="5">
        <v>255170</v>
      </c>
      <c r="D13" s="5">
        <v>243563</v>
      </c>
      <c r="E13" s="5">
        <v>199023</v>
      </c>
    </row>
    <row r="14" spans="1:5" x14ac:dyDescent="0.2">
      <c r="A14" s="2"/>
      <c r="B14" s="1" t="s">
        <v>7</v>
      </c>
      <c r="C14" s="6">
        <v>632389</v>
      </c>
      <c r="D14" s="6">
        <v>526676.19999999995</v>
      </c>
      <c r="E14" s="6">
        <v>431081</v>
      </c>
    </row>
    <row r="15" spans="1:5" x14ac:dyDescent="0.2">
      <c r="A15" s="2"/>
      <c r="B15" s="1" t="s">
        <v>10</v>
      </c>
      <c r="C15" s="5">
        <f>SUM(C13:C14)</f>
        <v>887559</v>
      </c>
      <c r="D15" s="5">
        <f>SUM(D13:D14)</f>
        <v>770239.2</v>
      </c>
      <c r="E15" s="5">
        <f>SUM(E13:E14)</f>
        <v>630104</v>
      </c>
    </row>
    <row r="16" spans="1:5" x14ac:dyDescent="0.2">
      <c r="A16" s="2"/>
      <c r="B16" s="2"/>
      <c r="C16" s="5"/>
      <c r="D16" s="5"/>
      <c r="E16" s="7"/>
    </row>
    <row r="17" spans="1:5" x14ac:dyDescent="0.2">
      <c r="A17" s="2"/>
      <c r="B17" s="1" t="s">
        <v>11</v>
      </c>
      <c r="C17" s="5">
        <f>+C10-C15</f>
        <v>67791</v>
      </c>
      <c r="D17" s="5">
        <f>+D10-D15</f>
        <v>100420.80000000005</v>
      </c>
      <c r="E17" s="5">
        <f>+E10-E15</f>
        <v>100122.5</v>
      </c>
    </row>
  </sheetData>
  <mergeCells count="3">
    <mergeCell ref="A1:E1"/>
    <mergeCell ref="A2:E2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8CAEB-2041-7442-BE98-64367371250A}">
  <dimension ref="A1:E56"/>
  <sheetViews>
    <sheetView topLeftCell="A31" workbookViewId="0">
      <selection activeCell="A61" sqref="A61"/>
    </sheetView>
  </sheetViews>
  <sheetFormatPr baseColWidth="10" defaultRowHeight="16" x14ac:dyDescent="0.2"/>
  <cols>
    <col min="2" max="2" width="35.5" bestFit="1" customWidth="1"/>
    <col min="3" max="5" width="12.5" bestFit="1" customWidth="1"/>
  </cols>
  <sheetData>
    <row r="1" spans="1:5" x14ac:dyDescent="0.2">
      <c r="A1" s="8" t="s">
        <v>0</v>
      </c>
      <c r="B1" s="8"/>
      <c r="C1" s="8"/>
      <c r="D1" s="8"/>
      <c r="E1" s="8"/>
    </row>
    <row r="2" spans="1:5" x14ac:dyDescent="0.2">
      <c r="A2" s="8" t="s">
        <v>1</v>
      </c>
      <c r="B2" s="8"/>
      <c r="C2" s="8"/>
      <c r="D2" s="8"/>
      <c r="E2" s="8"/>
    </row>
    <row r="4" spans="1:5" x14ac:dyDescent="0.2">
      <c r="A4" s="8" t="s">
        <v>55</v>
      </c>
      <c r="B4" s="8"/>
      <c r="C4" s="8"/>
      <c r="D4" s="8"/>
      <c r="E4" s="8"/>
    </row>
    <row r="6" spans="1:5" ht="17" thickBot="1" x14ac:dyDescent="0.25">
      <c r="A6" s="1" t="s">
        <v>5</v>
      </c>
      <c r="B6" s="2"/>
      <c r="C6" s="9"/>
    </row>
    <row r="7" spans="1:5" ht="53" thickTop="1" thickBot="1" x14ac:dyDescent="0.25">
      <c r="A7" s="2"/>
      <c r="B7" s="2"/>
      <c r="C7" s="3" t="s">
        <v>13</v>
      </c>
      <c r="D7" s="3" t="s">
        <v>14</v>
      </c>
      <c r="E7" s="4" t="s">
        <v>15</v>
      </c>
    </row>
    <row r="8" spans="1:5" ht="17" thickTop="1" x14ac:dyDescent="0.2">
      <c r="A8" s="2"/>
      <c r="B8" s="10" t="s">
        <v>16</v>
      </c>
      <c r="C8" s="11">
        <v>321422</v>
      </c>
      <c r="D8" s="11">
        <f>171933*2</f>
        <v>343866</v>
      </c>
      <c r="E8" s="11">
        <v>257899.5</v>
      </c>
    </row>
    <row r="9" spans="1:5" x14ac:dyDescent="0.2">
      <c r="A9" s="2"/>
      <c r="B9" s="10"/>
      <c r="C9" s="11"/>
      <c r="D9" s="11"/>
      <c r="E9" s="11"/>
    </row>
    <row r="10" spans="1:5" ht="17" thickBot="1" x14ac:dyDescent="0.25">
      <c r="A10" s="1" t="s">
        <v>9</v>
      </c>
      <c r="B10" s="2"/>
      <c r="C10" s="12"/>
      <c r="E10" s="7"/>
    </row>
    <row r="11" spans="1:5" ht="53" thickTop="1" thickBot="1" x14ac:dyDescent="0.25">
      <c r="A11" s="2"/>
      <c r="B11" s="2"/>
      <c r="C11" s="3" t="s">
        <v>13</v>
      </c>
      <c r="D11" s="3" t="s">
        <v>14</v>
      </c>
      <c r="E11" s="4" t="s">
        <v>15</v>
      </c>
    </row>
    <row r="12" spans="1:5" ht="17" thickTop="1" x14ac:dyDescent="0.2">
      <c r="A12" s="1" t="s">
        <v>17</v>
      </c>
      <c r="B12" s="2"/>
      <c r="C12" s="7"/>
      <c r="D12" s="7"/>
      <c r="E12" s="7"/>
    </row>
    <row r="13" spans="1:5" x14ac:dyDescent="0.2">
      <c r="A13" s="2"/>
      <c r="B13" s="10" t="s">
        <v>18</v>
      </c>
      <c r="C13" s="11">
        <v>6500</v>
      </c>
      <c r="D13" s="11">
        <v>5500</v>
      </c>
      <c r="E13" s="7">
        <v>6125.87</v>
      </c>
    </row>
    <row r="14" spans="1:5" x14ac:dyDescent="0.2">
      <c r="A14" s="2"/>
      <c r="B14" s="10" t="s">
        <v>19</v>
      </c>
      <c r="C14" s="11">
        <v>0</v>
      </c>
      <c r="D14" s="11"/>
      <c r="E14" s="7">
        <v>105</v>
      </c>
    </row>
    <row r="15" spans="1:5" x14ac:dyDescent="0.2">
      <c r="A15" s="2"/>
      <c r="B15" s="10" t="s">
        <v>20</v>
      </c>
      <c r="C15" s="11">
        <v>100</v>
      </c>
      <c r="D15" s="11"/>
      <c r="E15" s="7">
        <v>242.45</v>
      </c>
    </row>
    <row r="16" spans="1:5" x14ac:dyDescent="0.2">
      <c r="A16" s="2"/>
      <c r="B16" s="10" t="s">
        <v>21</v>
      </c>
      <c r="C16" s="11">
        <v>0</v>
      </c>
      <c r="D16" s="11"/>
      <c r="E16" s="7">
        <v>170.11</v>
      </c>
    </row>
    <row r="17" spans="1:5" x14ac:dyDescent="0.2">
      <c r="A17" s="2"/>
      <c r="B17" s="10" t="s">
        <v>22</v>
      </c>
      <c r="C17" s="11">
        <v>2500</v>
      </c>
      <c r="D17" s="11">
        <v>2000</v>
      </c>
      <c r="E17" s="7">
        <v>2414.13</v>
      </c>
    </row>
    <row r="18" spans="1:5" x14ac:dyDescent="0.2">
      <c r="A18" s="2"/>
      <c r="B18" s="10" t="s">
        <v>23</v>
      </c>
      <c r="C18" s="11">
        <v>0</v>
      </c>
      <c r="D18" s="11"/>
      <c r="E18" s="7">
        <v>133.27000000000001</v>
      </c>
    </row>
    <row r="19" spans="1:5" x14ac:dyDescent="0.2">
      <c r="A19" s="2"/>
      <c r="B19" s="10" t="s">
        <v>24</v>
      </c>
      <c r="C19" s="11">
        <v>1250</v>
      </c>
      <c r="D19" s="11">
        <v>2000</v>
      </c>
      <c r="E19" s="7">
        <v>1025.3499999999999</v>
      </c>
    </row>
    <row r="20" spans="1:5" x14ac:dyDescent="0.2">
      <c r="A20" s="2"/>
      <c r="B20" s="10" t="s">
        <v>25</v>
      </c>
      <c r="C20" s="11">
        <v>250</v>
      </c>
      <c r="D20" s="11">
        <v>250</v>
      </c>
      <c r="E20" s="7">
        <v>187.35</v>
      </c>
    </row>
    <row r="21" spans="1:5" x14ac:dyDescent="0.2">
      <c r="A21" s="2"/>
      <c r="B21" s="10" t="s">
        <v>26</v>
      </c>
      <c r="C21" s="11">
        <v>5000</v>
      </c>
      <c r="D21" s="11">
        <v>5000</v>
      </c>
      <c r="E21" s="7">
        <v>4239.0200000000004</v>
      </c>
    </row>
    <row r="22" spans="1:5" x14ac:dyDescent="0.2">
      <c r="A22" s="2"/>
      <c r="B22" s="10" t="s">
        <v>27</v>
      </c>
      <c r="C22" s="11">
        <v>6150</v>
      </c>
      <c r="D22" s="11">
        <v>5868</v>
      </c>
      <c r="E22" s="7">
        <v>5308.5</v>
      </c>
    </row>
    <row r="23" spans="1:5" x14ac:dyDescent="0.2">
      <c r="A23" s="2"/>
      <c r="B23" s="10" t="s">
        <v>28</v>
      </c>
      <c r="C23" s="11">
        <v>500</v>
      </c>
      <c r="D23" s="11">
        <v>500</v>
      </c>
      <c r="E23" s="7">
        <v>874.47</v>
      </c>
    </row>
    <row r="24" spans="1:5" x14ac:dyDescent="0.2">
      <c r="A24" s="2"/>
      <c r="B24" s="10" t="s">
        <v>29</v>
      </c>
      <c r="C24" s="11">
        <v>3000</v>
      </c>
      <c r="D24" s="11">
        <v>5000</v>
      </c>
      <c r="E24" s="7">
        <v>1626.38</v>
      </c>
    </row>
    <row r="25" spans="1:5" x14ac:dyDescent="0.2">
      <c r="A25" s="2"/>
      <c r="B25" s="10" t="s">
        <v>30</v>
      </c>
      <c r="C25" s="11">
        <v>5000</v>
      </c>
      <c r="D25" s="11"/>
      <c r="E25" s="7">
        <v>0</v>
      </c>
    </row>
    <row r="26" spans="1:5" x14ac:dyDescent="0.2">
      <c r="A26" s="2"/>
      <c r="B26" s="10" t="s">
        <v>31</v>
      </c>
      <c r="C26" s="11">
        <v>0</v>
      </c>
      <c r="D26" s="11"/>
      <c r="E26" s="7">
        <v>0</v>
      </c>
    </row>
    <row r="27" spans="1:5" x14ac:dyDescent="0.2">
      <c r="A27" s="2"/>
      <c r="B27" s="10" t="s">
        <v>32</v>
      </c>
      <c r="C27" s="11">
        <v>0</v>
      </c>
      <c r="D27" s="11"/>
      <c r="E27" s="7">
        <v>0</v>
      </c>
    </row>
    <row r="28" spans="1:5" ht="17" thickBot="1" x14ac:dyDescent="0.25">
      <c r="A28" s="2"/>
      <c r="B28" s="10" t="s">
        <v>33</v>
      </c>
      <c r="C28" s="13">
        <v>1000</v>
      </c>
      <c r="D28" s="13">
        <v>1200</v>
      </c>
      <c r="E28" s="14">
        <v>787.16</v>
      </c>
    </row>
    <row r="29" spans="1:5" x14ac:dyDescent="0.2">
      <c r="A29" s="2"/>
      <c r="B29" s="15" t="s">
        <v>34</v>
      </c>
      <c r="C29" s="7">
        <f>SUM(C13:C28)</f>
        <v>31250</v>
      </c>
      <c r="D29" s="7">
        <f>SUM(D13:D28)</f>
        <v>27318</v>
      </c>
      <c r="E29" s="7">
        <f>SUM(E13:E28)</f>
        <v>23239.060000000005</v>
      </c>
    </row>
    <row r="30" spans="1:5" x14ac:dyDescent="0.2">
      <c r="A30" s="2"/>
      <c r="B30" s="2"/>
      <c r="C30" s="7"/>
      <c r="D30" s="7"/>
      <c r="E30" s="7"/>
    </row>
    <row r="31" spans="1:5" ht="17" thickBot="1" x14ac:dyDescent="0.25">
      <c r="A31" s="2"/>
      <c r="B31" s="2"/>
      <c r="C31" s="7"/>
      <c r="D31" s="7"/>
      <c r="E31" s="7"/>
    </row>
    <row r="32" spans="1:5" ht="53" thickTop="1" thickBot="1" x14ac:dyDescent="0.25">
      <c r="A32" s="2"/>
      <c r="B32" s="2"/>
      <c r="C32" s="3" t="s">
        <v>13</v>
      </c>
      <c r="D32" s="3" t="s">
        <v>14</v>
      </c>
      <c r="E32" s="4" t="s">
        <v>15</v>
      </c>
    </row>
    <row r="33" spans="1:5" ht="17" thickTop="1" x14ac:dyDescent="0.2">
      <c r="A33" s="1" t="s">
        <v>35</v>
      </c>
      <c r="B33" s="2"/>
      <c r="C33" s="7"/>
      <c r="D33" s="7"/>
      <c r="E33" s="7"/>
    </row>
    <row r="34" spans="1:5" x14ac:dyDescent="0.2">
      <c r="A34" s="2"/>
      <c r="B34" s="10" t="s">
        <v>36</v>
      </c>
      <c r="C34" s="11">
        <v>30000</v>
      </c>
      <c r="D34" s="11">
        <v>30000</v>
      </c>
      <c r="E34" s="7">
        <v>4038.17</v>
      </c>
    </row>
    <row r="35" spans="1:5" x14ac:dyDescent="0.2">
      <c r="A35" s="2"/>
      <c r="B35" s="10" t="s">
        <v>37</v>
      </c>
      <c r="C35" s="11">
        <v>10000</v>
      </c>
      <c r="D35" s="11">
        <v>6000</v>
      </c>
      <c r="E35" s="7">
        <v>12866.67</v>
      </c>
    </row>
    <row r="36" spans="1:5" x14ac:dyDescent="0.2">
      <c r="A36" s="2"/>
      <c r="B36" s="10" t="s">
        <v>38</v>
      </c>
      <c r="C36" s="11">
        <v>35650</v>
      </c>
      <c r="D36" s="11">
        <v>35650</v>
      </c>
      <c r="E36" s="7">
        <v>37299.46</v>
      </c>
    </row>
    <row r="37" spans="1:5" x14ac:dyDescent="0.2">
      <c r="A37" s="2"/>
      <c r="B37" s="10" t="s">
        <v>39</v>
      </c>
      <c r="C37" s="11">
        <v>5000</v>
      </c>
      <c r="D37" s="11">
        <v>6000</v>
      </c>
      <c r="E37" s="7">
        <v>3457.7</v>
      </c>
    </row>
    <row r="38" spans="1:5" x14ac:dyDescent="0.2">
      <c r="A38" s="2"/>
      <c r="B38" s="10" t="s">
        <v>40</v>
      </c>
      <c r="C38" s="11">
        <v>15000</v>
      </c>
      <c r="D38" s="11">
        <v>13000</v>
      </c>
      <c r="E38" s="7">
        <v>18308.080000000002</v>
      </c>
    </row>
    <row r="39" spans="1:5" x14ac:dyDescent="0.2">
      <c r="A39" s="2"/>
      <c r="B39" s="10" t="s">
        <v>41</v>
      </c>
      <c r="C39" s="11">
        <v>15000</v>
      </c>
      <c r="D39" s="11">
        <v>13000</v>
      </c>
      <c r="E39" s="7">
        <v>15978.63</v>
      </c>
    </row>
    <row r="40" spans="1:5" x14ac:dyDescent="0.2">
      <c r="A40" s="2"/>
      <c r="B40" s="10" t="s">
        <v>42</v>
      </c>
      <c r="C40" s="11">
        <v>1000</v>
      </c>
      <c r="D40" s="11">
        <v>500</v>
      </c>
      <c r="E40" s="7">
        <v>2174.34</v>
      </c>
    </row>
    <row r="41" spans="1:5" x14ac:dyDescent="0.2">
      <c r="A41" s="2"/>
      <c r="B41" s="10" t="s">
        <v>43</v>
      </c>
      <c r="C41" s="11">
        <v>1800</v>
      </c>
      <c r="D41" s="11">
        <v>1500</v>
      </c>
      <c r="E41" s="7">
        <v>1684.12</v>
      </c>
    </row>
    <row r="42" spans="1:5" x14ac:dyDescent="0.2">
      <c r="A42" s="2"/>
      <c r="B42" s="10" t="s">
        <v>44</v>
      </c>
      <c r="C42" s="11">
        <v>21500</v>
      </c>
      <c r="D42" s="11">
        <v>21500</v>
      </c>
      <c r="E42" s="7">
        <v>21374</v>
      </c>
    </row>
    <row r="43" spans="1:5" x14ac:dyDescent="0.2">
      <c r="A43" s="2"/>
      <c r="B43" s="10" t="s">
        <v>45</v>
      </c>
      <c r="C43" s="11">
        <v>0</v>
      </c>
      <c r="D43" s="11">
        <v>0</v>
      </c>
      <c r="E43" s="7">
        <v>0</v>
      </c>
    </row>
    <row r="44" spans="1:5" ht="17" thickBot="1" x14ac:dyDescent="0.25">
      <c r="A44" s="2"/>
      <c r="B44" s="10" t="s">
        <v>46</v>
      </c>
      <c r="C44" s="13">
        <v>20000</v>
      </c>
      <c r="D44" s="13">
        <v>20000</v>
      </c>
      <c r="E44" s="14">
        <v>6877.79</v>
      </c>
    </row>
    <row r="45" spans="1:5" x14ac:dyDescent="0.2">
      <c r="A45" s="2"/>
      <c r="B45" s="15" t="s">
        <v>47</v>
      </c>
      <c r="C45" s="7">
        <f>SUM(C34:C44)</f>
        <v>154950</v>
      </c>
      <c r="D45" s="7">
        <f>SUM(D34:D44)</f>
        <v>147150</v>
      </c>
      <c r="E45" s="7">
        <f>SUM(E34:E44)</f>
        <v>124058.95999999999</v>
      </c>
    </row>
    <row r="46" spans="1:5" x14ac:dyDescent="0.2">
      <c r="A46" s="2"/>
      <c r="B46" s="2"/>
      <c r="C46" s="7"/>
      <c r="D46" s="7"/>
      <c r="E46" s="7"/>
    </row>
    <row r="47" spans="1:5" x14ac:dyDescent="0.2">
      <c r="A47" s="1" t="s">
        <v>48</v>
      </c>
      <c r="B47" s="2"/>
      <c r="C47" s="7"/>
      <c r="D47" s="7"/>
      <c r="E47" s="7"/>
    </row>
    <row r="48" spans="1:5" x14ac:dyDescent="0.2">
      <c r="A48" s="2"/>
      <c r="B48" s="10" t="s">
        <v>49</v>
      </c>
      <c r="C48" s="11">
        <v>32100</v>
      </c>
      <c r="D48" s="11">
        <v>32100</v>
      </c>
      <c r="E48" s="7">
        <v>24074.73</v>
      </c>
    </row>
    <row r="49" spans="1:5" x14ac:dyDescent="0.2">
      <c r="A49" s="2"/>
      <c r="B49" s="10" t="s">
        <v>50</v>
      </c>
      <c r="C49" s="11">
        <v>21120</v>
      </c>
      <c r="D49" s="11">
        <v>21120</v>
      </c>
      <c r="E49" s="7">
        <v>15838.02</v>
      </c>
    </row>
    <row r="50" spans="1:5" ht="17" thickBot="1" x14ac:dyDescent="0.25">
      <c r="A50" s="2"/>
      <c r="B50" s="10" t="s">
        <v>51</v>
      </c>
      <c r="C50" s="13">
        <f>350000*0.045</f>
        <v>15750</v>
      </c>
      <c r="D50" s="14">
        <v>14875</v>
      </c>
      <c r="E50" s="14">
        <v>11812.5</v>
      </c>
    </row>
    <row r="51" spans="1:5" x14ac:dyDescent="0.2">
      <c r="A51" s="2"/>
      <c r="B51" s="15" t="s">
        <v>52</v>
      </c>
      <c r="C51" s="7">
        <f>SUM(C48:C50)</f>
        <v>68970</v>
      </c>
      <c r="D51" s="7">
        <f>SUM(D48:D50)</f>
        <v>68095</v>
      </c>
      <c r="E51" s="7">
        <f>SUM(E48:E50)</f>
        <v>51725.25</v>
      </c>
    </row>
    <row r="52" spans="1:5" x14ac:dyDescent="0.2">
      <c r="A52" s="2"/>
      <c r="B52" s="15"/>
      <c r="C52" s="7"/>
      <c r="D52" s="7"/>
    </row>
    <row r="53" spans="1:5" ht="17" thickBot="1" x14ac:dyDescent="0.25">
      <c r="A53" s="2"/>
      <c r="B53" s="10" t="s">
        <v>53</v>
      </c>
      <c r="C53" s="16">
        <f>+C51+C45+C29</f>
        <v>255170</v>
      </c>
      <c r="D53" s="16">
        <f>+D51+D45+D29</f>
        <v>242563</v>
      </c>
      <c r="E53" s="17">
        <f>+E51+E45+E29</f>
        <v>199023.27</v>
      </c>
    </row>
    <row r="54" spans="1:5" x14ac:dyDescent="0.2">
      <c r="A54" s="2"/>
      <c r="B54" s="1" t="s">
        <v>54</v>
      </c>
      <c r="C54" s="18">
        <f>+C8-C53</f>
        <v>66252</v>
      </c>
      <c r="D54" s="18">
        <f>+D8-D53</f>
        <v>101303</v>
      </c>
      <c r="E54" s="18">
        <f>+E8-E53</f>
        <v>58876.23000000001</v>
      </c>
    </row>
    <row r="55" spans="1:5" x14ac:dyDescent="0.2">
      <c r="C55" s="2"/>
      <c r="D55" s="2"/>
    </row>
    <row r="56" spans="1:5" x14ac:dyDescent="0.2">
      <c r="C56" s="2"/>
      <c r="D56" s="2"/>
    </row>
  </sheetData>
  <mergeCells count="3">
    <mergeCell ref="A1:E1"/>
    <mergeCell ref="A2:E2"/>
    <mergeCell ref="A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052EF-73D8-554B-94E8-C64F3862FE59}">
  <dimension ref="A1:E64"/>
  <sheetViews>
    <sheetView topLeftCell="A33" workbookViewId="0">
      <selection activeCell="E64" sqref="E64"/>
    </sheetView>
  </sheetViews>
  <sheetFormatPr baseColWidth="10" defaultRowHeight="16" x14ac:dyDescent="0.2"/>
  <cols>
    <col min="1" max="1" width="5.83203125" customWidth="1"/>
    <col min="2" max="2" width="36.1640625" bestFit="1" customWidth="1"/>
    <col min="3" max="5" width="12.5" bestFit="1" customWidth="1"/>
  </cols>
  <sheetData>
    <row r="1" spans="1:5" x14ac:dyDescent="0.2">
      <c r="A1" s="20" t="s">
        <v>0</v>
      </c>
      <c r="B1" s="20"/>
      <c r="C1" s="20"/>
      <c r="D1" s="20"/>
      <c r="E1" s="20"/>
    </row>
    <row r="2" spans="1:5" x14ac:dyDescent="0.2">
      <c r="A2" s="20" t="s">
        <v>1</v>
      </c>
      <c r="B2" s="20"/>
      <c r="C2" s="20"/>
      <c r="D2" s="20"/>
      <c r="E2" s="20"/>
    </row>
    <row r="3" spans="1:5" x14ac:dyDescent="0.2">
      <c r="A3" s="19"/>
      <c r="B3" s="19"/>
      <c r="C3" s="19"/>
      <c r="D3" s="19"/>
      <c r="E3" s="19"/>
    </row>
    <row r="4" spans="1:5" x14ac:dyDescent="0.2">
      <c r="A4" s="20" t="s">
        <v>56</v>
      </c>
      <c r="B4" s="20"/>
      <c r="C4" s="20"/>
      <c r="D4" s="20"/>
      <c r="E4" s="20"/>
    </row>
    <row r="6" spans="1:5" ht="51" x14ac:dyDescent="0.2">
      <c r="A6" s="1" t="s">
        <v>5</v>
      </c>
      <c r="B6" s="21"/>
      <c r="C6" s="22" t="s">
        <v>2</v>
      </c>
      <c r="D6" s="23" t="s">
        <v>14</v>
      </c>
      <c r="E6" s="24" t="s">
        <v>57</v>
      </c>
    </row>
    <row r="7" spans="1:5" x14ac:dyDescent="0.2">
      <c r="B7" s="25" t="s">
        <v>58</v>
      </c>
      <c r="C7" s="26">
        <v>106000</v>
      </c>
      <c r="D7" s="27">
        <v>106000</v>
      </c>
      <c r="E7" s="27">
        <v>79500</v>
      </c>
    </row>
    <row r="8" spans="1:5" x14ac:dyDescent="0.2">
      <c r="B8" s="28" t="s">
        <v>59</v>
      </c>
      <c r="C8" s="29">
        <v>300000</v>
      </c>
      <c r="D8" s="27">
        <v>270000</v>
      </c>
      <c r="E8" s="27">
        <v>228748.32</v>
      </c>
    </row>
    <row r="9" spans="1:5" x14ac:dyDescent="0.2">
      <c r="B9" s="28" t="s">
        <v>60</v>
      </c>
      <c r="C9" s="29">
        <v>16000</v>
      </c>
      <c r="D9" s="27">
        <v>4500</v>
      </c>
      <c r="E9" s="27">
        <v>9840.25</v>
      </c>
    </row>
    <row r="10" spans="1:5" x14ac:dyDescent="0.2">
      <c r="B10" s="28" t="s">
        <v>61</v>
      </c>
      <c r="C10" s="29">
        <v>100</v>
      </c>
      <c r="D10" s="27"/>
      <c r="E10" s="27">
        <v>93</v>
      </c>
    </row>
    <row r="11" spans="1:5" x14ac:dyDescent="0.2">
      <c r="B11" s="28" t="s">
        <v>62</v>
      </c>
      <c r="C11" s="29"/>
      <c r="D11" s="27"/>
      <c r="E11" s="27"/>
    </row>
    <row r="12" spans="1:5" x14ac:dyDescent="0.2">
      <c r="B12" s="28" t="s">
        <v>63</v>
      </c>
      <c r="C12" s="29">
        <v>2092.75</v>
      </c>
      <c r="D12" s="27">
        <v>1450</v>
      </c>
      <c r="E12" s="27">
        <v>975.5</v>
      </c>
    </row>
    <row r="13" spans="1:5" x14ac:dyDescent="0.2">
      <c r="B13" s="28" t="s">
        <v>64</v>
      </c>
      <c r="C13" s="29">
        <v>1284</v>
      </c>
      <c r="D13" s="27">
        <v>1260</v>
      </c>
      <c r="E13" s="27">
        <v>975</v>
      </c>
    </row>
    <row r="14" spans="1:5" x14ac:dyDescent="0.2">
      <c r="B14" s="28" t="s">
        <v>65</v>
      </c>
      <c r="C14" s="29">
        <v>211.25</v>
      </c>
      <c r="D14" s="27">
        <v>207</v>
      </c>
      <c r="E14" s="27">
        <v>260</v>
      </c>
    </row>
    <row r="15" spans="1:5" x14ac:dyDescent="0.2">
      <c r="B15" s="28" t="s">
        <v>66</v>
      </c>
      <c r="C15" s="29">
        <v>554.5</v>
      </c>
      <c r="D15" s="27">
        <v>544</v>
      </c>
      <c r="E15" s="27">
        <v>450</v>
      </c>
    </row>
    <row r="16" spans="1:5" x14ac:dyDescent="0.2">
      <c r="B16" s="28" t="s">
        <v>67</v>
      </c>
      <c r="C16" s="29">
        <v>168.25</v>
      </c>
      <c r="D16" s="27">
        <v>165</v>
      </c>
      <c r="E16" s="27">
        <v>185</v>
      </c>
    </row>
    <row r="17" spans="1:5" x14ac:dyDescent="0.2">
      <c r="B17" s="28" t="s">
        <v>68</v>
      </c>
      <c r="C17" s="29">
        <v>4267.25</v>
      </c>
      <c r="D17" s="27">
        <v>5168</v>
      </c>
      <c r="E17" s="27">
        <v>3750</v>
      </c>
    </row>
    <row r="18" spans="1:5" x14ac:dyDescent="0.2">
      <c r="B18" s="28" t="s">
        <v>69</v>
      </c>
      <c r="C18" s="29">
        <f>(105000*0.25)+105000</f>
        <v>131250</v>
      </c>
      <c r="D18" s="27">
        <v>105000</v>
      </c>
      <c r="E18" s="27">
        <v>95874.94</v>
      </c>
    </row>
    <row r="19" spans="1:5" x14ac:dyDescent="0.2">
      <c r="B19" s="30" t="s">
        <v>70</v>
      </c>
      <c r="C19" s="29">
        <v>10000</v>
      </c>
      <c r="D19" s="27">
        <v>10000</v>
      </c>
      <c r="E19" s="27">
        <v>365</v>
      </c>
    </row>
    <row r="20" spans="1:5" x14ac:dyDescent="0.2">
      <c r="B20" s="28" t="s">
        <v>71</v>
      </c>
      <c r="C20" s="29"/>
      <c r="D20" s="27"/>
      <c r="E20" s="27">
        <v>500</v>
      </c>
    </row>
    <row r="21" spans="1:5" x14ac:dyDescent="0.2">
      <c r="B21" s="28" t="s">
        <v>72</v>
      </c>
      <c r="C21" s="29"/>
      <c r="D21" s="27"/>
      <c r="E21" s="27">
        <v>580</v>
      </c>
    </row>
    <row r="22" spans="1:5" x14ac:dyDescent="0.2">
      <c r="B22" s="28" t="s">
        <v>73</v>
      </c>
      <c r="C22" s="29"/>
      <c r="D22" s="27"/>
      <c r="E22" s="27"/>
    </row>
    <row r="23" spans="1:5" x14ac:dyDescent="0.2">
      <c r="B23" s="28" t="s">
        <v>74</v>
      </c>
      <c r="C23" s="29"/>
      <c r="D23" s="27"/>
      <c r="E23" s="27">
        <v>20130</v>
      </c>
    </row>
    <row r="24" spans="1:5" x14ac:dyDescent="0.2">
      <c r="B24" s="28" t="s">
        <v>75</v>
      </c>
      <c r="C24" s="29">
        <v>32000</v>
      </c>
      <c r="D24" s="27"/>
      <c r="E24" s="27"/>
    </row>
    <row r="25" spans="1:5" x14ac:dyDescent="0.2">
      <c r="B25" s="28" t="s">
        <v>76</v>
      </c>
      <c r="C25" s="31">
        <v>30000</v>
      </c>
      <c r="D25" s="17">
        <v>22500</v>
      </c>
      <c r="E25" s="17">
        <v>30100</v>
      </c>
    </row>
    <row r="26" spans="1:5" x14ac:dyDescent="0.2">
      <c r="B26" s="32" t="s">
        <v>8</v>
      </c>
      <c r="C26" s="29">
        <f>SUM(C7:C25)</f>
        <v>633928</v>
      </c>
      <c r="D26" s="29">
        <f>SUM(D7:D25)</f>
        <v>526794</v>
      </c>
      <c r="E26" s="27">
        <f>SUM(E7:E25)</f>
        <v>472327.01</v>
      </c>
    </row>
    <row r="28" spans="1:5" x14ac:dyDescent="0.2">
      <c r="A28" s="1" t="s">
        <v>9</v>
      </c>
    </row>
    <row r="29" spans="1:5" x14ac:dyDescent="0.2">
      <c r="B29" s="1" t="s">
        <v>77</v>
      </c>
      <c r="C29" s="27">
        <v>537939</v>
      </c>
      <c r="D29" s="27">
        <v>472676.2</v>
      </c>
      <c r="E29" s="27">
        <v>393354.59</v>
      </c>
    </row>
    <row r="31" spans="1:5" x14ac:dyDescent="0.2">
      <c r="B31" s="28" t="s">
        <v>96</v>
      </c>
      <c r="C31" s="29">
        <v>5000</v>
      </c>
      <c r="D31" s="27"/>
      <c r="E31" s="27">
        <v>1156.19</v>
      </c>
    </row>
    <row r="32" spans="1:5" x14ac:dyDescent="0.2">
      <c r="B32" s="28" t="s">
        <v>78</v>
      </c>
      <c r="C32" s="29">
        <v>5000</v>
      </c>
      <c r="D32" s="27"/>
      <c r="E32" s="27">
        <v>2845.13</v>
      </c>
    </row>
    <row r="33" spans="2:5" x14ac:dyDescent="0.2">
      <c r="B33" s="28" t="s">
        <v>79</v>
      </c>
      <c r="C33" s="29">
        <f>(385*10)+(385*7)</f>
        <v>6545</v>
      </c>
      <c r="D33" s="27"/>
      <c r="E33" s="27">
        <v>5239</v>
      </c>
    </row>
    <row r="34" spans="2:5" x14ac:dyDescent="0.2">
      <c r="B34" s="28" t="s">
        <v>80</v>
      </c>
      <c r="C34" s="29"/>
      <c r="D34" s="27"/>
      <c r="E34" s="27">
        <v>124.99</v>
      </c>
    </row>
    <row r="35" spans="2:5" x14ac:dyDescent="0.2">
      <c r="B35" s="28" t="s">
        <v>81</v>
      </c>
      <c r="C35" s="29"/>
      <c r="D35" s="27"/>
      <c r="E35" s="27">
        <v>494.11</v>
      </c>
    </row>
    <row r="36" spans="2:5" x14ac:dyDescent="0.2">
      <c r="B36" s="28" t="s">
        <v>82</v>
      </c>
      <c r="C36" s="29">
        <v>13000</v>
      </c>
      <c r="E36" s="27">
        <v>3234.62</v>
      </c>
    </row>
    <row r="37" spans="2:5" x14ac:dyDescent="0.2">
      <c r="B37" s="28" t="s">
        <v>83</v>
      </c>
      <c r="C37" s="29">
        <v>1500</v>
      </c>
      <c r="D37" s="27"/>
      <c r="E37" s="27">
        <v>1419.6</v>
      </c>
    </row>
    <row r="38" spans="2:5" x14ac:dyDescent="0.2">
      <c r="B38" s="28" t="s">
        <v>84</v>
      </c>
      <c r="C38" s="29"/>
      <c r="D38" s="27"/>
      <c r="E38" s="27"/>
    </row>
    <row r="39" spans="2:5" x14ac:dyDescent="0.2">
      <c r="B39" s="28" t="s">
        <v>85</v>
      </c>
      <c r="C39" s="29">
        <v>1000</v>
      </c>
      <c r="D39" s="27"/>
      <c r="E39" s="27"/>
    </row>
    <row r="40" spans="2:5" x14ac:dyDescent="0.2">
      <c r="B40" s="28" t="s">
        <v>86</v>
      </c>
      <c r="C40" s="29">
        <v>8000</v>
      </c>
      <c r="D40" s="27"/>
      <c r="E40" s="27"/>
    </row>
    <row r="41" spans="2:5" x14ac:dyDescent="0.2">
      <c r="B41" s="28" t="s">
        <v>87</v>
      </c>
      <c r="C41" s="29">
        <v>5000</v>
      </c>
      <c r="D41" s="27">
        <v>12000</v>
      </c>
      <c r="E41" s="27">
        <v>598.54</v>
      </c>
    </row>
    <row r="42" spans="2:5" x14ac:dyDescent="0.2">
      <c r="B42" s="28" t="s">
        <v>88</v>
      </c>
      <c r="C42" s="29"/>
      <c r="D42" s="27"/>
      <c r="E42" s="27">
        <v>296.19</v>
      </c>
    </row>
    <row r="43" spans="2:5" x14ac:dyDescent="0.2">
      <c r="B43" s="28" t="s">
        <v>89</v>
      </c>
      <c r="C43" s="31">
        <v>100</v>
      </c>
      <c r="D43" s="17"/>
      <c r="E43" s="17"/>
    </row>
    <row r="44" spans="2:5" x14ac:dyDescent="0.2">
      <c r="B44" s="32" t="s">
        <v>90</v>
      </c>
      <c r="C44" s="29">
        <f>SUM(C31:C43)</f>
        <v>45145</v>
      </c>
      <c r="D44" s="29">
        <f>SUM(D31:D43)</f>
        <v>12000</v>
      </c>
      <c r="E44" s="29">
        <f>SUM(E31:E43)</f>
        <v>15408.37</v>
      </c>
    </row>
    <row r="45" spans="2:5" x14ac:dyDescent="0.2">
      <c r="B45" s="32"/>
      <c r="C45" s="29"/>
      <c r="D45" s="27"/>
      <c r="E45" s="27"/>
    </row>
    <row r="46" spans="2:5" x14ac:dyDescent="0.2">
      <c r="B46" s="33" t="s">
        <v>91</v>
      </c>
      <c r="C46" s="29">
        <v>10000</v>
      </c>
      <c r="D46" s="27">
        <v>5000</v>
      </c>
      <c r="E46" s="27">
        <v>1681.27</v>
      </c>
    </row>
    <row r="47" spans="2:5" x14ac:dyDescent="0.2">
      <c r="B47" s="33" t="s">
        <v>92</v>
      </c>
      <c r="C47" s="29">
        <v>10000</v>
      </c>
      <c r="D47" s="27">
        <v>5000</v>
      </c>
      <c r="E47" s="27">
        <v>2119.71</v>
      </c>
    </row>
    <row r="48" spans="2:5" x14ac:dyDescent="0.2">
      <c r="B48" s="33" t="s">
        <v>93</v>
      </c>
      <c r="C48" s="29">
        <v>600</v>
      </c>
      <c r="D48" s="27"/>
      <c r="E48" s="27">
        <v>1545.08</v>
      </c>
    </row>
    <row r="49" spans="2:5" x14ac:dyDescent="0.2">
      <c r="B49" s="33" t="s">
        <v>94</v>
      </c>
      <c r="C49" s="34"/>
      <c r="D49" s="17"/>
      <c r="E49" s="17">
        <v>1472.39</v>
      </c>
    </row>
    <row r="50" spans="2:5" x14ac:dyDescent="0.2">
      <c r="B50" s="32" t="s">
        <v>95</v>
      </c>
      <c r="C50" s="35">
        <f>SUM(C46:C49)</f>
        <v>20600</v>
      </c>
      <c r="D50" s="35">
        <f>SUM(D46:D49)</f>
        <v>10000</v>
      </c>
      <c r="E50" s="35">
        <f>SUM(E46:E49)</f>
        <v>6818.45</v>
      </c>
    </row>
    <row r="51" spans="2:5" x14ac:dyDescent="0.2">
      <c r="B51" s="33"/>
      <c r="C51" s="29"/>
      <c r="D51" s="27"/>
      <c r="E51" s="27"/>
    </row>
    <row r="52" spans="2:5" x14ac:dyDescent="0.2">
      <c r="B52" s="28" t="s">
        <v>97</v>
      </c>
      <c r="C52" s="29">
        <v>19705</v>
      </c>
      <c r="D52" s="27">
        <v>20000</v>
      </c>
      <c r="E52" s="27">
        <v>10000</v>
      </c>
    </row>
    <row r="53" spans="2:5" x14ac:dyDescent="0.2">
      <c r="B53" s="28" t="s">
        <v>98</v>
      </c>
      <c r="C53" s="29">
        <v>1000</v>
      </c>
      <c r="D53" s="27"/>
    </row>
    <row r="54" spans="2:5" x14ac:dyDescent="0.2">
      <c r="B54" s="28" t="s">
        <v>99</v>
      </c>
      <c r="C54" s="29">
        <v>250</v>
      </c>
      <c r="D54" s="27">
        <v>250</v>
      </c>
    </row>
    <row r="55" spans="2:5" x14ac:dyDescent="0.2">
      <c r="B55" s="28" t="s">
        <v>100</v>
      </c>
      <c r="C55" s="29">
        <v>250</v>
      </c>
      <c r="D55" s="27">
        <v>250</v>
      </c>
    </row>
    <row r="56" spans="2:5" x14ac:dyDescent="0.2">
      <c r="B56" s="28" t="s">
        <v>101</v>
      </c>
      <c r="C56" s="29">
        <v>2000</v>
      </c>
      <c r="D56" s="27">
        <v>2000</v>
      </c>
    </row>
    <row r="57" spans="2:5" x14ac:dyDescent="0.2">
      <c r="B57" s="28" t="s">
        <v>102</v>
      </c>
      <c r="C57" s="29">
        <v>500</v>
      </c>
      <c r="D57" s="27">
        <v>500</v>
      </c>
      <c r="E57" s="27">
        <v>500</v>
      </c>
    </row>
    <row r="58" spans="2:5" x14ac:dyDescent="0.2">
      <c r="B58" s="28" t="s">
        <v>104</v>
      </c>
      <c r="C58" s="29">
        <v>0</v>
      </c>
      <c r="D58" s="27">
        <v>4000</v>
      </c>
      <c r="E58" s="27"/>
    </row>
    <row r="59" spans="2:5" x14ac:dyDescent="0.2">
      <c r="B59" s="28" t="s">
        <v>103</v>
      </c>
      <c r="C59" s="31">
        <v>5000</v>
      </c>
      <c r="D59" s="17">
        <v>5000</v>
      </c>
      <c r="E59" s="17">
        <v>5000</v>
      </c>
    </row>
    <row r="60" spans="2:5" x14ac:dyDescent="0.2">
      <c r="B60" s="32" t="s">
        <v>105</v>
      </c>
      <c r="C60" s="27">
        <f>SUM(C52:C59)</f>
        <v>28705</v>
      </c>
      <c r="D60" s="27">
        <f>SUM(D52:D59)</f>
        <v>32000</v>
      </c>
      <c r="E60" s="27">
        <f>SUM(E52:E59)</f>
        <v>15500</v>
      </c>
    </row>
    <row r="62" spans="2:5" x14ac:dyDescent="0.2">
      <c r="B62" s="36" t="s">
        <v>10</v>
      </c>
      <c r="C62" s="29">
        <f>+C60+C50+C44+C29</f>
        <v>632389</v>
      </c>
      <c r="D62" s="29">
        <f>+D60+D50+D44+D29</f>
        <v>526676.19999999995</v>
      </c>
      <c r="E62" s="29">
        <f>+E60+E50+E44+E29</f>
        <v>431081.41000000003</v>
      </c>
    </row>
    <row r="64" spans="2:5" x14ac:dyDescent="0.2">
      <c r="B64" s="1" t="s">
        <v>54</v>
      </c>
      <c r="C64" s="27">
        <f>+C26-C62</f>
        <v>1539</v>
      </c>
      <c r="D64" s="27">
        <f>+D26-D62</f>
        <v>117.80000000004657</v>
      </c>
      <c r="E64" s="27">
        <f>+E26-E62</f>
        <v>41245.599999999977</v>
      </c>
    </row>
  </sheetData>
  <mergeCells count="3">
    <mergeCell ref="A1:E1"/>
    <mergeCell ref="A2:E2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Infrastructure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Lewis</dc:creator>
  <cp:lastModifiedBy>Carol Lewis</cp:lastModifiedBy>
  <dcterms:created xsi:type="dcterms:W3CDTF">2023-05-20T21:01:08Z</dcterms:created>
  <dcterms:modified xsi:type="dcterms:W3CDTF">2023-05-20T21:26:07Z</dcterms:modified>
</cp:coreProperties>
</file>